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13_ncr:1_{C0F485AA-24EB-451E-B672-DD18B05A5F98}" xr6:coauthVersionLast="47" xr6:coauthVersionMax="47" xr10:uidLastSave="{00000000-0000-0000-0000-000000000000}"/>
  <bookViews>
    <workbookView xWindow="1560" yWindow="1500" windowWidth="22575" windowHeight="14100" xr2:uid="{0FAE95D5-EBB5-481E-8C8A-40B6FD28E349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2" i="1"/>
  <c r="C33" i="1"/>
  <c r="C32" i="1"/>
  <c r="C31" i="1"/>
  <c r="C30" i="1"/>
  <c r="C29" i="1"/>
  <c r="C28" i="1"/>
  <c r="Q15" i="1"/>
  <c r="Q14" i="1"/>
  <c r="Q13" i="1"/>
  <c r="Q12" i="1"/>
  <c r="Q11" i="1"/>
  <c r="Q10" i="1"/>
  <c r="Q9" i="1"/>
  <c r="Q8" i="1"/>
  <c r="C9" i="1"/>
  <c r="J15" i="1"/>
  <c r="J14" i="1"/>
  <c r="J13" i="1"/>
  <c r="J12" i="1"/>
  <c r="J11" i="1"/>
  <c r="J10" i="1"/>
  <c r="J9" i="1"/>
  <c r="J8" i="1"/>
  <c r="J7" i="1"/>
  <c r="J6" i="1"/>
  <c r="J5" i="1"/>
  <c r="C15" i="1"/>
  <c r="C14" i="1"/>
  <c r="C13" i="1"/>
  <c r="C12" i="1"/>
  <c r="I28" i="1" s="1"/>
  <c r="C11" i="1"/>
  <c r="C10" i="1"/>
  <c r="C8" i="1"/>
  <c r="C7" i="1"/>
  <c r="I23" i="1" s="1"/>
  <c r="C6" i="1"/>
  <c r="I22" i="1" s="1"/>
  <c r="C5" i="1"/>
  <c r="I21" i="1" s="1"/>
  <c r="K21" i="1" s="1"/>
  <c r="J17" i="1" l="1"/>
  <c r="I24" i="1"/>
  <c r="I27" i="1"/>
  <c r="I25" i="1"/>
  <c r="Q17" i="1"/>
  <c r="C35" i="1"/>
  <c r="I26" i="1"/>
  <c r="K22" i="1"/>
  <c r="L21" i="1"/>
  <c r="I31" i="1"/>
  <c r="I30" i="1"/>
  <c r="I29" i="1"/>
  <c r="C17" i="1"/>
  <c r="K23" i="1" l="1"/>
  <c r="L22" i="1"/>
  <c r="I33" i="1"/>
  <c r="K24" i="1" l="1"/>
  <c r="L23" i="1"/>
  <c r="K25" i="1" l="1"/>
  <c r="L24" i="1"/>
  <c r="K26" i="1" l="1"/>
  <c r="L25" i="1"/>
  <c r="K27" i="1" l="1"/>
  <c r="L26" i="1"/>
  <c r="K28" i="1" l="1"/>
  <c r="L27" i="1"/>
  <c r="K29" i="1" l="1"/>
  <c r="L28" i="1"/>
  <c r="K30" i="1" l="1"/>
  <c r="L29" i="1"/>
  <c r="K31" i="1" l="1"/>
  <c r="L31" i="1" s="1"/>
  <c r="L30" i="1"/>
</calcChain>
</file>

<file path=xl/sharedStrings.xml><?xml version="1.0" encoding="utf-8"?>
<sst xmlns="http://schemas.openxmlformats.org/spreadsheetml/2006/main" count="116" uniqueCount="44">
  <si>
    <t>Tranquillo Pines Water Users Co-op Pump log</t>
  </si>
  <si>
    <t>PUMP 6</t>
  </si>
  <si>
    <t>Pump at 440'</t>
  </si>
  <si>
    <t xml:space="preserve">Well depth 460'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</si>
  <si>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</si>
  <si>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</si>
  <si>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</si>
  <si>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</si>
  <si>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</si>
  <si>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</si>
  <si>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</si>
  <si>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</si>
  <si>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</si>
  <si>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</si>
  <si>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</si>
  <si>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</si>
  <si>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Reading</t>
  </si>
  <si>
    <t>Usage</t>
  </si>
  <si>
    <t>Depth</t>
  </si>
  <si>
    <t>Change</t>
  </si>
  <si>
    <t>GPM</t>
  </si>
  <si>
    <t>Totals</t>
  </si>
  <si>
    <t>TOTAL GALLONS PUMPED</t>
  </si>
  <si>
    <t>Acre/Ft</t>
  </si>
  <si>
    <t>PUMP 7</t>
  </si>
  <si>
    <t>Well depth 700'</t>
  </si>
  <si>
    <t>PUMP 9</t>
  </si>
  <si>
    <t>PUMP 10</t>
  </si>
  <si>
    <t>Pump at 483'</t>
  </si>
  <si>
    <t>Well depth 560'</t>
  </si>
  <si>
    <t>437'</t>
  </si>
  <si>
    <t>Well depth 748'</t>
  </si>
  <si>
    <t>Pump at 705'</t>
  </si>
  <si>
    <t>423'</t>
  </si>
  <si>
    <t>438'</t>
  </si>
  <si>
    <t>432'</t>
  </si>
  <si>
    <t>433'</t>
  </si>
  <si>
    <t>Pump at 680'</t>
  </si>
  <si>
    <t>Water</t>
  </si>
  <si>
    <t>Change in</t>
  </si>
  <si>
    <t>water level</t>
  </si>
  <si>
    <t>Level ft</t>
  </si>
  <si>
    <t>YTD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</si>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</sst>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6" fontId="0" fillId="0" borderId="2" xfId="1" applyNumberFormat="1" applyFont="1" applyBorder="1"/>
    <xf numFmtId="166" fontId="0" fillId="0" borderId="2" xfId="0" applyNumberFormat="1" applyBorder="1"/>
    <xf numFmtId="0" fontId="0" fillId="0" borderId="2" xfId="0" quotePrefix="1" applyBorder="1"/>
    <xf numFmtId="43" fontId="0" fillId="0" borderId="2" xfId="0" applyNumberFormat="1" applyBorder="1"/>
    <xf numFmtId="0" fontId="2" fillId="0" borderId="0" xfId="0" applyFon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0A8F-F988-42BF-8145-FC569C61AB29}">
  <sheetPr>
    <pageSetUpPr fitToPage="1"/>
  </sheetPr>
  <dimension ref="A1:T35"/>
  <sheetViews>
    <sheetView tabSelected="1" workbookViewId="0">
      <selection activeCell="I37" sqref="I37"/>
    </sheetView>
  </sheetViews>
  <sheetFormatPr defaultRowHeight="15" x14ac:dyDescent="0.25"/>
  <cols>
    <col min="1" max="1" width="10.85546875" bestFit="1" customWidth="1"/>
    <col min="2" max="2" width="15.28515625" bestFit="1" customWidth="1"/>
    <col min="3" max="3" width="10.85546875" bestFit="1" customWidth="1"/>
    <col min="4" max="4" width="10.5703125" bestFit="1" customWidth="1"/>
    <col min="8" max="8" width="10.85546875" bestFit="1" customWidth="1"/>
    <col min="9" max="9" width="14.28515625" bestFit="1" customWidth="1"/>
    <col min="10" max="10" width="13.28515625" bestFit="1" customWidth="1"/>
    <col min="11" max="12" width="10.5703125" bestFit="1" customWidth="1"/>
    <col min="15" max="15" width="10.85546875" bestFit="1" customWidth="1"/>
    <col min="16" max="16" width="14.28515625" bestFit="1" customWidth="1"/>
    <col min="17" max="17" width="11.5703125" bestFit="1" customWidth="1"/>
    <col min="19" max="19" width="11" bestFit="1" customWidth="1"/>
    <col min="22" max="22" width="10.85546875" bestFit="1" customWidth="1"/>
    <col min="23" max="23" width="13.28515625" bestFit="1" customWidth="1"/>
    <col min="24" max="24" width="11.5703125" bestFit="1" customWidth="1"/>
    <col min="26" max="26" width="11" bestFit="1" customWidth="1"/>
  </cols>
  <sheetData>
    <row r="1" spans="1:20" x14ac:dyDescent="0.25">
      <c r="B1" s="1">
        <v>2024</v>
      </c>
      <c r="C1" s="1"/>
      <c r="D1" s="1" t="s">
        <v>0</v>
      </c>
      <c r="E1" s="1"/>
      <c r="F1" s="1"/>
      <c r="G1" s="1"/>
      <c r="H1" s="1"/>
    </row>
    <row r="2" spans="1:20" x14ac:dyDescent="0.25">
      <c r="B2" s="2" t="s">
        <v>1</v>
      </c>
      <c r="C2" s="2" t="s">
        <v>3</v>
      </c>
      <c r="D2" s="2"/>
      <c r="E2" s="2" t="s">
        <v>2</v>
      </c>
      <c r="F2" s="2"/>
      <c r="I2" s="2" t="s">
        <v>24</v>
      </c>
      <c r="J2" s="2" t="s">
        <v>25</v>
      </c>
      <c r="K2" s="2"/>
      <c r="L2" s="2" t="s">
        <v>37</v>
      </c>
      <c r="M2" s="2"/>
      <c r="P2" s="2" t="s">
        <v>26</v>
      </c>
      <c r="Q2" s="2" t="s">
        <v>31</v>
      </c>
      <c r="R2" s="2"/>
      <c r="S2" s="2" t="s">
        <v>32</v>
      </c>
      <c r="T2" s="2"/>
    </row>
    <row r="3" spans="1:20" x14ac:dyDescent="0.25"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I3" s="2" t="s">
        <v>16</v>
      </c>
      <c r="J3" s="2" t="s">
        <v>17</v>
      </c>
      <c r="K3" s="2" t="s">
        <v>38</v>
      </c>
      <c r="L3" s="2" t="s">
        <v>39</v>
      </c>
      <c r="M3" s="2" t="s">
        <v>20</v>
      </c>
      <c r="P3" s="2" t="s">
        <v>16</v>
      </c>
      <c r="Q3" s="2" t="s">
        <v>17</v>
      </c>
      <c r="R3" s="2" t="s">
        <v>38</v>
      </c>
      <c r="S3" s="2" t="s">
        <v>39</v>
      </c>
      <c r="T3" s="2" t="s">
        <v>20</v>
      </c>
    </row>
    <row r="4" spans="1:20" x14ac:dyDescent="0.25">
      <c r="B4" s="3">
        <v>88044300</v>
      </c>
      <c r="C4" s="2"/>
      <c r="D4" s="2"/>
      <c r="E4" s="2"/>
      <c r="F4" s="2"/>
      <c r="I4" s="4">
        <v>71019400</v>
      </c>
      <c r="J4" s="2"/>
      <c r="K4" s="2" t="s">
        <v>41</v>
      </c>
      <c r="L4" s="2" t="s">
        <v>40</v>
      </c>
      <c r="M4" s="2"/>
      <c r="P4" s="4">
        <v>10806700</v>
      </c>
      <c r="Q4" s="2"/>
      <c r="R4" s="2" t="s">
        <v>41</v>
      </c>
      <c r="S4" s="2" t="s">
        <v>40</v>
      </c>
      <c r="T4" s="2"/>
    </row>
    <row r="5" spans="1:20" x14ac:dyDescent="0.25">
      <c r="A5" s="2" t="s">
        <v>4</v>
      </c>
      <c r="B5" s="3">
        <v>88238200</v>
      </c>
      <c r="C5" s="3">
        <f>SUM(B5-B4)</f>
        <v>193900</v>
      </c>
      <c r="D5" s="2" t="s">
        <v>30</v>
      </c>
      <c r="E5" s="2">
        <v>3</v>
      </c>
      <c r="F5" s="2">
        <v>9</v>
      </c>
      <c r="H5" s="2" t="s">
        <v>4</v>
      </c>
      <c r="I5" s="4">
        <v>71228000</v>
      </c>
      <c r="J5" s="3">
        <f>SUM(I5-I4)</f>
        <v>208600</v>
      </c>
      <c r="K5" s="2">
        <v>495</v>
      </c>
      <c r="L5" s="2">
        <v>14</v>
      </c>
      <c r="M5" s="2">
        <v>5</v>
      </c>
      <c r="O5" s="2" t="s">
        <v>4</v>
      </c>
      <c r="P5" s="4">
        <v>10811400</v>
      </c>
      <c r="Q5" s="5">
        <v>194480</v>
      </c>
      <c r="R5" s="2">
        <v>612</v>
      </c>
      <c r="S5" s="2">
        <v>0</v>
      </c>
      <c r="T5" s="2">
        <v>3</v>
      </c>
    </row>
    <row r="6" spans="1:20" x14ac:dyDescent="0.25">
      <c r="A6" s="2" t="s">
        <v>5</v>
      </c>
      <c r="B6" s="4">
        <v>88421500</v>
      </c>
      <c r="C6" s="3">
        <f>SUM(B6-B5)</f>
        <v>183300</v>
      </c>
      <c r="D6" s="2" t="s">
        <v>30</v>
      </c>
      <c r="E6" s="2">
        <v>0</v>
      </c>
      <c r="F6" s="2">
        <v>9</v>
      </c>
      <c r="H6" s="2" t="s">
        <v>5</v>
      </c>
      <c r="I6" s="4">
        <v>71437000</v>
      </c>
      <c r="J6" s="3">
        <f t="shared" ref="J6:J15" si="0">SUM(I6-I5)</f>
        <v>209000</v>
      </c>
      <c r="K6" s="2">
        <v>499</v>
      </c>
      <c r="L6" s="2">
        <v>-4</v>
      </c>
      <c r="M6" s="2">
        <v>5</v>
      </c>
      <c r="O6" s="2" t="s">
        <v>5</v>
      </c>
      <c r="P6" s="4">
        <v>10817100</v>
      </c>
      <c r="Q6" s="5">
        <v>128580</v>
      </c>
      <c r="R6" s="2">
        <v>601</v>
      </c>
      <c r="S6" s="2">
        <v>11</v>
      </c>
      <c r="T6" s="2">
        <v>2</v>
      </c>
    </row>
    <row r="7" spans="1:20" x14ac:dyDescent="0.25">
      <c r="A7" s="2" t="s">
        <v>6</v>
      </c>
      <c r="B7" s="4">
        <v>88580200</v>
      </c>
      <c r="C7" s="3">
        <f t="shared" ref="C7:C15" si="1">SUM(B7-B6)</f>
        <v>158700</v>
      </c>
      <c r="D7" s="2" t="s">
        <v>30</v>
      </c>
      <c r="E7" s="2">
        <v>0</v>
      </c>
      <c r="F7" s="2">
        <v>9</v>
      </c>
      <c r="H7" s="2" t="s">
        <v>6</v>
      </c>
      <c r="I7" s="4">
        <v>71616700</v>
      </c>
      <c r="J7" s="3">
        <f t="shared" si="0"/>
        <v>179700</v>
      </c>
      <c r="K7" s="2">
        <v>499</v>
      </c>
      <c r="L7" s="2">
        <v>0</v>
      </c>
      <c r="M7" s="2">
        <v>4</v>
      </c>
      <c r="O7" s="2" t="s">
        <v>6</v>
      </c>
      <c r="P7" s="4">
        <v>164610</v>
      </c>
      <c r="Q7" s="4">
        <v>157610</v>
      </c>
      <c r="R7" s="2">
        <v>601</v>
      </c>
      <c r="S7" s="2">
        <v>0</v>
      </c>
      <c r="T7" s="2">
        <v>4</v>
      </c>
    </row>
    <row r="8" spans="1:20" x14ac:dyDescent="0.25">
      <c r="A8" s="2" t="s">
        <v>7</v>
      </c>
      <c r="B8" s="4">
        <v>88753500</v>
      </c>
      <c r="C8" s="3">
        <f t="shared" si="1"/>
        <v>173300</v>
      </c>
      <c r="D8" s="2" t="s">
        <v>30</v>
      </c>
      <c r="E8" s="2">
        <v>0</v>
      </c>
      <c r="F8" s="2">
        <v>9</v>
      </c>
      <c r="H8" s="2" t="s">
        <v>7</v>
      </c>
      <c r="I8" s="4">
        <v>71812200</v>
      </c>
      <c r="J8" s="3">
        <f t="shared" si="0"/>
        <v>195500</v>
      </c>
      <c r="K8" s="2">
        <v>510</v>
      </c>
      <c r="L8" s="2">
        <v>-11</v>
      </c>
      <c r="M8" s="2">
        <v>4</v>
      </c>
      <c r="O8" s="2" t="s">
        <v>7</v>
      </c>
      <c r="P8" s="4">
        <v>343960</v>
      </c>
      <c r="Q8" s="5">
        <f>SUM(P8-P7)</f>
        <v>179350</v>
      </c>
      <c r="R8" s="2">
        <v>649</v>
      </c>
      <c r="S8" s="2">
        <v>-48</v>
      </c>
      <c r="T8" s="2">
        <v>4</v>
      </c>
    </row>
    <row r="9" spans="1:20" x14ac:dyDescent="0.25">
      <c r="A9" s="2" t="s">
        <v>8</v>
      </c>
      <c r="B9" s="4">
        <v>88924500</v>
      </c>
      <c r="C9" s="3">
        <f>SUM(B9-B8)</f>
        <v>171000</v>
      </c>
      <c r="D9" s="2" t="s">
        <v>34</v>
      </c>
      <c r="E9" s="2">
        <v>-1</v>
      </c>
      <c r="F9" s="2">
        <v>8</v>
      </c>
      <c r="H9" s="2" t="s">
        <v>8</v>
      </c>
      <c r="I9" s="4">
        <v>72011800</v>
      </c>
      <c r="J9" s="3">
        <f t="shared" si="0"/>
        <v>199600</v>
      </c>
      <c r="K9" s="2">
        <v>512</v>
      </c>
      <c r="L9" s="2">
        <v>-2</v>
      </c>
      <c r="M9" s="2">
        <v>4</v>
      </c>
      <c r="O9" s="2" t="s">
        <v>8</v>
      </c>
      <c r="P9" s="4">
        <v>499180</v>
      </c>
      <c r="Q9" s="5">
        <f t="shared" ref="Q9:Q15" si="2">SUM(P9-P8)</f>
        <v>155220</v>
      </c>
      <c r="R9" s="2">
        <v>613</v>
      </c>
      <c r="S9" s="2">
        <v>36</v>
      </c>
      <c r="T9" s="2">
        <v>2</v>
      </c>
    </row>
    <row r="10" spans="1:20" x14ac:dyDescent="0.25">
      <c r="A10" s="2" t="s">
        <v>9</v>
      </c>
      <c r="B10" s="4">
        <v>89092300</v>
      </c>
      <c r="C10" s="3">
        <f t="shared" si="1"/>
        <v>167800</v>
      </c>
      <c r="D10" s="2" t="s">
        <v>35</v>
      </c>
      <c r="E10" s="2">
        <v>6</v>
      </c>
      <c r="F10" s="2">
        <v>8</v>
      </c>
      <c r="H10" s="2" t="s">
        <v>9</v>
      </c>
      <c r="I10" s="4">
        <v>72202900</v>
      </c>
      <c r="J10" s="3">
        <f t="shared" si="0"/>
        <v>191100</v>
      </c>
      <c r="K10" s="2">
        <v>505</v>
      </c>
      <c r="L10" s="2">
        <v>7</v>
      </c>
      <c r="M10" s="2">
        <v>4</v>
      </c>
      <c r="O10" s="2" t="s">
        <v>9</v>
      </c>
      <c r="P10" s="4">
        <v>610820</v>
      </c>
      <c r="Q10" s="5">
        <f t="shared" si="2"/>
        <v>111640</v>
      </c>
      <c r="R10" s="2">
        <v>578</v>
      </c>
      <c r="S10" s="2">
        <v>35</v>
      </c>
      <c r="T10" s="2">
        <v>2</v>
      </c>
    </row>
    <row r="11" spans="1:20" x14ac:dyDescent="0.25">
      <c r="A11" s="2" t="s">
        <v>10</v>
      </c>
      <c r="B11" s="4">
        <v>89216300</v>
      </c>
      <c r="C11" s="3">
        <f t="shared" si="1"/>
        <v>124000</v>
      </c>
      <c r="D11" s="6" t="s">
        <v>36</v>
      </c>
      <c r="E11" s="2">
        <v>-1</v>
      </c>
      <c r="F11" s="2">
        <v>10</v>
      </c>
      <c r="H11" s="2" t="s">
        <v>10</v>
      </c>
      <c r="I11" s="4">
        <v>72379100</v>
      </c>
      <c r="J11" s="3">
        <f t="shared" si="0"/>
        <v>176200</v>
      </c>
      <c r="K11" s="2">
        <v>500</v>
      </c>
      <c r="L11" s="2">
        <v>5</v>
      </c>
      <c r="M11" s="2">
        <v>4</v>
      </c>
      <c r="O11" s="2" t="s">
        <v>10</v>
      </c>
      <c r="P11" s="4">
        <v>749590</v>
      </c>
      <c r="Q11" s="5">
        <f t="shared" si="2"/>
        <v>138770</v>
      </c>
      <c r="R11" s="2">
        <v>633</v>
      </c>
      <c r="S11" s="2">
        <v>-55</v>
      </c>
      <c r="T11" s="2">
        <v>5</v>
      </c>
    </row>
    <row r="12" spans="1:20" x14ac:dyDescent="0.25">
      <c r="A12" s="2" t="s">
        <v>11</v>
      </c>
      <c r="B12" s="4">
        <v>89408200</v>
      </c>
      <c r="C12" s="3">
        <f t="shared" si="1"/>
        <v>191900</v>
      </c>
      <c r="D12" s="2"/>
      <c r="E12" s="2"/>
      <c r="F12" s="2">
        <v>8</v>
      </c>
      <c r="H12" s="2" t="s">
        <v>11</v>
      </c>
      <c r="I12" s="4">
        <v>72576200</v>
      </c>
      <c r="J12" s="3">
        <f t="shared" si="0"/>
        <v>197100</v>
      </c>
      <c r="K12" s="2"/>
      <c r="L12" s="2"/>
      <c r="M12" s="2">
        <v>5</v>
      </c>
      <c r="O12" s="2" t="s">
        <v>11</v>
      </c>
      <c r="P12" s="4">
        <v>955910</v>
      </c>
      <c r="Q12" s="5">
        <f t="shared" si="2"/>
        <v>206320</v>
      </c>
      <c r="R12" s="2"/>
      <c r="S12" s="2"/>
      <c r="T12" s="2">
        <v>4.25</v>
      </c>
    </row>
    <row r="13" spans="1:20" x14ac:dyDescent="0.25">
      <c r="A13" s="2" t="s">
        <v>12</v>
      </c>
      <c r="B13" s="4">
        <v>89568600</v>
      </c>
      <c r="C13" s="3">
        <f t="shared" si="1"/>
        <v>160400</v>
      </c>
      <c r="D13" s="2"/>
      <c r="E13" s="2"/>
      <c r="F13" s="2">
        <v>7.5</v>
      </c>
      <c r="H13" s="2" t="s">
        <v>12</v>
      </c>
      <c r="I13" s="4">
        <v>72726100</v>
      </c>
      <c r="J13" s="3">
        <f t="shared" si="0"/>
        <v>149900</v>
      </c>
      <c r="K13" s="2"/>
      <c r="L13" s="2"/>
      <c r="M13" s="2">
        <v>5</v>
      </c>
      <c r="O13" s="2" t="s">
        <v>12</v>
      </c>
      <c r="P13" s="4">
        <v>1120070</v>
      </c>
      <c r="Q13" s="5">
        <f t="shared" si="2"/>
        <v>164160</v>
      </c>
      <c r="R13" s="2"/>
      <c r="S13" s="2"/>
      <c r="T13" s="2">
        <v>4.125</v>
      </c>
    </row>
    <row r="14" spans="1:20" x14ac:dyDescent="0.25">
      <c r="A14" s="2" t="s">
        <v>13</v>
      </c>
      <c r="B14" s="4">
        <v>89731900</v>
      </c>
      <c r="C14" s="3">
        <f t="shared" si="1"/>
        <v>163300</v>
      </c>
      <c r="D14" s="2" t="s">
        <v>33</v>
      </c>
      <c r="E14" s="2">
        <v>10</v>
      </c>
      <c r="F14" s="2">
        <v>7.75</v>
      </c>
      <c r="H14" s="2" t="s">
        <v>13</v>
      </c>
      <c r="I14" s="4">
        <v>72927800</v>
      </c>
      <c r="J14" s="3">
        <f t="shared" si="0"/>
        <v>201700</v>
      </c>
      <c r="K14" s="2">
        <v>500</v>
      </c>
      <c r="L14" s="2"/>
      <c r="M14" s="2">
        <v>4.75</v>
      </c>
      <c r="O14" s="2" t="s">
        <v>13</v>
      </c>
      <c r="P14" s="4">
        <v>1282830</v>
      </c>
      <c r="Q14" s="5">
        <f t="shared" si="2"/>
        <v>162760</v>
      </c>
      <c r="R14" s="2">
        <v>670</v>
      </c>
      <c r="S14" s="2">
        <v>-37</v>
      </c>
      <c r="T14" s="2">
        <v>3.25</v>
      </c>
    </row>
    <row r="15" spans="1:20" x14ac:dyDescent="0.25">
      <c r="A15" s="2" t="s">
        <v>14</v>
      </c>
      <c r="B15" s="4">
        <v>89904800</v>
      </c>
      <c r="C15" s="3">
        <f t="shared" si="1"/>
        <v>172900</v>
      </c>
      <c r="D15" s="2"/>
      <c r="E15" s="2"/>
      <c r="F15" s="2">
        <v>7.75</v>
      </c>
      <c r="H15" s="2" t="s">
        <v>14</v>
      </c>
      <c r="I15" s="4">
        <v>73140000</v>
      </c>
      <c r="J15" s="3">
        <f t="shared" si="0"/>
        <v>212200</v>
      </c>
      <c r="K15" s="2"/>
      <c r="L15" s="2"/>
      <c r="M15" s="2">
        <v>5</v>
      </c>
      <c r="O15" s="2" t="s">
        <v>14</v>
      </c>
      <c r="P15" s="4">
        <v>1460100</v>
      </c>
      <c r="Q15" s="5">
        <f t="shared" si="2"/>
        <v>177270</v>
      </c>
      <c r="R15" s="2"/>
      <c r="S15" s="2"/>
      <c r="T15" s="2">
        <v>4</v>
      </c>
    </row>
    <row r="16" spans="1:20" x14ac:dyDescent="0.25">
      <c r="A16" s="2" t="s">
        <v>15</v>
      </c>
      <c r="B16" s="2"/>
      <c r="C16" s="3"/>
      <c r="D16" s="2"/>
      <c r="E16" s="2"/>
      <c r="F16" s="2"/>
      <c r="H16" s="2" t="s">
        <v>15</v>
      </c>
      <c r="I16" s="2"/>
      <c r="J16" s="3"/>
      <c r="K16" s="2"/>
      <c r="L16" s="2"/>
      <c r="M16" s="2"/>
      <c r="O16" s="2" t="s">
        <v>15</v>
      </c>
      <c r="P16" s="2"/>
      <c r="Q16" s="5"/>
      <c r="R16" s="2"/>
      <c r="S16" s="2"/>
      <c r="T16" s="2"/>
    </row>
    <row r="17" spans="1:20" x14ac:dyDescent="0.25">
      <c r="A17" s="2" t="s">
        <v>21</v>
      </c>
      <c r="B17" s="2"/>
      <c r="C17" s="3">
        <f>SUM(C5:C16)</f>
        <v>1860500</v>
      </c>
      <c r="D17" s="2"/>
      <c r="E17" s="2"/>
      <c r="F17" s="2"/>
      <c r="H17" s="2" t="s">
        <v>21</v>
      </c>
      <c r="I17" s="2"/>
      <c r="J17" s="4">
        <f>SUM(J4:J16)</f>
        <v>2120600</v>
      </c>
      <c r="K17" s="2"/>
      <c r="L17" s="2"/>
      <c r="M17" s="2"/>
      <c r="O17" s="2" t="s">
        <v>21</v>
      </c>
      <c r="P17" s="2"/>
      <c r="Q17" s="5">
        <f>SUM(Q5:Q16)</f>
        <v>1776160</v>
      </c>
      <c r="R17" s="2"/>
      <c r="S17" s="2"/>
      <c r="T17" s="2"/>
    </row>
    <row r="20" spans="1:20" x14ac:dyDescent="0.25">
      <c r="B20" s="2" t="s">
        <v>27</v>
      </c>
      <c r="C20" s="2" t="s">
        <v>29</v>
      </c>
      <c r="D20" s="2"/>
      <c r="E20" s="2" t="s">
        <v>28</v>
      </c>
      <c r="F20" s="2"/>
      <c r="H20" s="8" t="s">
        <v>22</v>
      </c>
      <c r="I20" s="8"/>
      <c r="K20" t="s">
        <v>42</v>
      </c>
      <c r="L20" t="s">
        <v>23</v>
      </c>
    </row>
    <row r="21" spans="1:20" x14ac:dyDescent="0.25">
      <c r="B21" s="2" t="s">
        <v>16</v>
      </c>
      <c r="C21" s="2" t="s">
        <v>17</v>
      </c>
      <c r="D21" s="2" t="s">
        <v>38</v>
      </c>
      <c r="E21" s="2" t="s">
        <v>39</v>
      </c>
      <c r="F21" s="2" t="s">
        <v>20</v>
      </c>
      <c r="H21" s="2" t="s">
        <v>4</v>
      </c>
      <c r="I21" s="5">
        <f>SUM(C5+J5+Q5+C23)</f>
        <v>596980</v>
      </c>
      <c r="J21" s="2"/>
      <c r="K21" s="5">
        <f>SUM(I21)</f>
        <v>596980</v>
      </c>
      <c r="L21" s="7">
        <f>K21/325850</f>
        <v>1.8320699708454811</v>
      </c>
    </row>
    <row r="22" spans="1:20" x14ac:dyDescent="0.25">
      <c r="B22" s="2"/>
      <c r="C22" s="2"/>
      <c r="D22" s="2" t="s">
        <v>41</v>
      </c>
      <c r="E22" s="2" t="s">
        <v>40</v>
      </c>
      <c r="F22" s="2"/>
      <c r="H22" s="2" t="s">
        <v>5</v>
      </c>
      <c r="I22" s="5">
        <f>SUM(C6+J6+Q6+C24)</f>
        <v>520880</v>
      </c>
      <c r="J22" s="2"/>
      <c r="K22" s="5">
        <f>SUM(K21,I22)</f>
        <v>1117860</v>
      </c>
      <c r="L22" s="7">
        <f t="shared" ref="L22:L33" si="3">K22/325850</f>
        <v>3.4305969004143009</v>
      </c>
    </row>
    <row r="23" spans="1:20" x14ac:dyDescent="0.25">
      <c r="A23" s="2" t="s">
        <v>4</v>
      </c>
      <c r="B23" s="2">
        <v>0</v>
      </c>
      <c r="C23" s="2"/>
      <c r="D23" s="2"/>
      <c r="E23" s="2"/>
      <c r="F23" s="2"/>
      <c r="H23" s="2" t="s">
        <v>6</v>
      </c>
      <c r="I23" s="5">
        <f>SUM(C7+J7+Q7+C25)</f>
        <v>496010</v>
      </c>
      <c r="J23" s="2"/>
      <c r="K23" s="5">
        <f t="shared" ref="K23:K31" si="4">SUM(K22,I23)</f>
        <v>1613870</v>
      </c>
      <c r="L23" s="7">
        <f t="shared" si="3"/>
        <v>4.9528003682676074</v>
      </c>
    </row>
    <row r="24" spans="1:20" x14ac:dyDescent="0.25">
      <c r="A24" s="2" t="s">
        <v>5</v>
      </c>
      <c r="B24" s="2">
        <v>0</v>
      </c>
      <c r="C24" s="2"/>
      <c r="D24" s="2"/>
      <c r="E24" s="2"/>
      <c r="F24" s="2"/>
      <c r="H24" s="2" t="s">
        <v>7</v>
      </c>
      <c r="I24" s="5">
        <f>SUM(C8+J8+Q8+C26)</f>
        <v>548150</v>
      </c>
      <c r="J24" s="2"/>
      <c r="K24" s="5">
        <f t="shared" si="4"/>
        <v>2162020</v>
      </c>
      <c r="L24" s="7">
        <f t="shared" si="3"/>
        <v>6.6350161117078414</v>
      </c>
    </row>
    <row r="25" spans="1:20" x14ac:dyDescent="0.25">
      <c r="A25" s="2" t="s">
        <v>6</v>
      </c>
      <c r="B25" s="2">
        <v>0</v>
      </c>
      <c r="C25" s="2"/>
      <c r="D25" s="2"/>
      <c r="E25" s="2"/>
      <c r="F25" s="2"/>
      <c r="H25" s="2" t="s">
        <v>8</v>
      </c>
      <c r="I25" s="5">
        <f>SUM(C9+J9+Q9+C27)</f>
        <v>525820</v>
      </c>
      <c r="J25" s="2"/>
      <c r="K25" s="5">
        <f t="shared" si="4"/>
        <v>2687840</v>
      </c>
      <c r="L25" s="7">
        <f t="shared" si="3"/>
        <v>8.2487033911308885</v>
      </c>
    </row>
    <row r="26" spans="1:20" x14ac:dyDescent="0.25">
      <c r="A26" s="2" t="s">
        <v>7</v>
      </c>
      <c r="B26" s="2">
        <v>0</v>
      </c>
      <c r="C26" s="2"/>
      <c r="D26" s="2"/>
      <c r="E26" s="2"/>
      <c r="F26" s="2"/>
      <c r="H26" s="2" t="s">
        <v>9</v>
      </c>
      <c r="I26" s="5">
        <f>SUM(C10+J10+Q10+C28)</f>
        <v>705550</v>
      </c>
      <c r="J26" s="2"/>
      <c r="K26" s="5">
        <f t="shared" si="4"/>
        <v>3393390</v>
      </c>
      <c r="L26" s="7">
        <f t="shared" si="3"/>
        <v>10.413963480128894</v>
      </c>
    </row>
    <row r="27" spans="1:20" x14ac:dyDescent="0.25">
      <c r="A27" s="2" t="s">
        <v>8</v>
      </c>
      <c r="B27" s="2">
        <v>0</v>
      </c>
      <c r="C27" s="2"/>
      <c r="D27" s="2">
        <v>458</v>
      </c>
      <c r="E27" s="2">
        <v>0</v>
      </c>
      <c r="F27" s="2">
        <v>0</v>
      </c>
      <c r="H27" s="2" t="s">
        <v>10</v>
      </c>
      <c r="I27" s="5">
        <f>SUM(C11+J11+Q11+C29)</f>
        <v>819590</v>
      </c>
      <c r="J27" s="2"/>
      <c r="K27" s="5">
        <f t="shared" si="4"/>
        <v>4212980</v>
      </c>
      <c r="L27" s="7">
        <f t="shared" si="3"/>
        <v>12.929200552401412</v>
      </c>
    </row>
    <row r="28" spans="1:20" x14ac:dyDescent="0.25">
      <c r="A28" s="2" t="s">
        <v>9</v>
      </c>
      <c r="B28" s="4">
        <v>235010</v>
      </c>
      <c r="C28" s="4">
        <f>SUM(B28-B27)</f>
        <v>235010</v>
      </c>
      <c r="D28" s="2">
        <v>482</v>
      </c>
      <c r="E28" s="2">
        <v>-24</v>
      </c>
      <c r="F28" s="2">
        <v>9</v>
      </c>
      <c r="H28" s="2" t="s">
        <v>11</v>
      </c>
      <c r="I28" s="5">
        <f>SUM(C12,J12,Q12,C30)</f>
        <v>933030</v>
      </c>
      <c r="J28" s="2"/>
      <c r="K28" s="5">
        <f t="shared" si="4"/>
        <v>5146010</v>
      </c>
      <c r="L28" s="7">
        <f t="shared" si="3"/>
        <v>15.792573269909468</v>
      </c>
    </row>
    <row r="29" spans="1:20" x14ac:dyDescent="0.25">
      <c r="A29" s="2" t="s">
        <v>10</v>
      </c>
      <c r="B29" s="4">
        <v>615630</v>
      </c>
      <c r="C29" s="4">
        <f>SUM(B29-B28)</f>
        <v>380620</v>
      </c>
      <c r="D29" s="2">
        <v>499</v>
      </c>
      <c r="E29" s="2">
        <v>-17</v>
      </c>
      <c r="F29" s="2">
        <v>8</v>
      </c>
      <c r="H29" s="2" t="s">
        <v>12</v>
      </c>
      <c r="I29" s="5">
        <f>SUM(C13+J13+Q13+C31)</f>
        <v>680910</v>
      </c>
      <c r="J29" s="2"/>
      <c r="K29" s="5">
        <f t="shared" si="4"/>
        <v>5826920</v>
      </c>
      <c r="L29" s="7">
        <f t="shared" si="3"/>
        <v>17.882215743440234</v>
      </c>
    </row>
    <row r="30" spans="1:20" x14ac:dyDescent="0.25">
      <c r="A30" s="2" t="s">
        <v>11</v>
      </c>
      <c r="B30" s="4">
        <v>953340</v>
      </c>
      <c r="C30" s="4">
        <f>SUM(B30-B29)</f>
        <v>337710</v>
      </c>
      <c r="D30" s="2"/>
      <c r="E30" s="2"/>
      <c r="F30" s="2">
        <v>5.125</v>
      </c>
      <c r="H30" s="2" t="s">
        <v>13</v>
      </c>
      <c r="I30" s="5">
        <f>SUM(C14+J14+Q14+C32)</f>
        <v>774360</v>
      </c>
      <c r="J30" s="2"/>
      <c r="K30" s="5">
        <f t="shared" si="4"/>
        <v>6601280</v>
      </c>
      <c r="L30" s="7">
        <f t="shared" si="3"/>
        <v>20.258646616541352</v>
      </c>
    </row>
    <row r="31" spans="1:20" x14ac:dyDescent="0.25">
      <c r="A31" s="2" t="s">
        <v>12</v>
      </c>
      <c r="B31" s="4">
        <v>1159790</v>
      </c>
      <c r="C31" s="4">
        <f>SUM(B31-B30)</f>
        <v>206450</v>
      </c>
      <c r="D31" s="2"/>
      <c r="E31" s="2"/>
      <c r="F31" s="2">
        <v>5.125</v>
      </c>
      <c r="H31" s="2" t="s">
        <v>14</v>
      </c>
      <c r="I31" s="5">
        <f>SUM(C15+J15+Q15+C33)</f>
        <v>825420</v>
      </c>
      <c r="J31" s="2"/>
      <c r="K31" s="5">
        <f t="shared" si="4"/>
        <v>7426700</v>
      </c>
      <c r="L31" s="7">
        <f t="shared" si="3"/>
        <v>22.791775356759246</v>
      </c>
    </row>
    <row r="32" spans="1:20" x14ac:dyDescent="0.25">
      <c r="A32" s="2" t="s">
        <v>13</v>
      </c>
      <c r="B32" s="4">
        <v>1406390</v>
      </c>
      <c r="C32" s="5">
        <f>SUM(B32-B31)</f>
        <v>246600</v>
      </c>
      <c r="D32" s="2">
        <v>483</v>
      </c>
      <c r="E32" s="2">
        <v>16</v>
      </c>
      <c r="F32" s="2">
        <v>5.75</v>
      </c>
      <c r="H32" s="2" t="s">
        <v>15</v>
      </c>
      <c r="I32" s="5" t="s">
        <v>43</v>
      </c>
      <c r="J32" s="2"/>
      <c r="K32" s="2"/>
      <c r="L32" s="7">
        <f t="shared" si="3"/>
        <v>0</v>
      </c>
    </row>
    <row r="33" spans="1:12" x14ac:dyDescent="0.25">
      <c r="A33" s="2" t="s">
        <v>14</v>
      </c>
      <c r="B33" s="4">
        <v>1669440</v>
      </c>
      <c r="C33" s="5">
        <f>SUM(B33-B32)</f>
        <v>263050</v>
      </c>
      <c r="D33" s="2"/>
      <c r="E33" s="2"/>
      <c r="F33" s="2">
        <v>5.75</v>
      </c>
      <c r="H33" s="9" t="s">
        <v>21</v>
      </c>
      <c r="I33" s="5">
        <f>SUM(I21:I32)</f>
        <v>7426700</v>
      </c>
      <c r="J33" s="2"/>
      <c r="K33" s="2"/>
      <c r="L33" s="7">
        <f t="shared" si="3"/>
        <v>0</v>
      </c>
    </row>
    <row r="34" spans="1:12" x14ac:dyDescent="0.25">
      <c r="A34" s="2" t="s">
        <v>15</v>
      </c>
      <c r="B34" s="2"/>
      <c r="C34" s="2"/>
      <c r="D34" s="2"/>
      <c r="E34" s="2"/>
      <c r="F34" s="2"/>
    </row>
    <row r="35" spans="1:12" x14ac:dyDescent="0.25">
      <c r="A35" s="2" t="s">
        <v>21</v>
      </c>
      <c r="B35" s="2"/>
      <c r="C35" s="5">
        <f>SUM(C28:C34)</f>
        <v>1669440</v>
      </c>
      <c r="D35" s="2"/>
      <c r="E35" s="2"/>
      <c r="F35" s="2"/>
    </row>
  </sheetData>
  <pageMargins left="0.7" right="0.7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tranquillo pines water</dc:creator>
  <cp:lastModifiedBy>tranquillo pines water</cp:lastModifiedBy>
  <cp:lastPrinted>2024-11-18T21:14:01Z</cp:lastPrinted>
  <dcterms:created xsi:type="dcterms:W3CDTF">2024-11-18T17:33:15Z</dcterms:created>
  <dcterms:modified xsi:type="dcterms:W3CDTF">2024-11-18T21:15:20Z</dcterms:modified>
</cp:coreProperties>
</file>